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НМЦ" sheetId="4" r:id="rId1"/>
  </sheets>
  <calcPr calcId="145621"/>
</workbook>
</file>

<file path=xl/calcChain.xml><?xml version="1.0" encoding="utf-8"?>
<calcChain xmlns="http://schemas.openxmlformats.org/spreadsheetml/2006/main">
  <c r="Q56" i="4" l="1"/>
  <c r="R56" i="4" s="1"/>
  <c r="R57" i="4" s="1"/>
  <c r="Q52" i="4"/>
  <c r="R52" i="4" s="1"/>
  <c r="Q50" i="4"/>
  <c r="R50" i="4" s="1"/>
  <c r="Q46" i="4"/>
  <c r="R46" i="4" s="1"/>
  <c r="Q45" i="4"/>
  <c r="R45" i="4" s="1"/>
  <c r="Q44" i="4"/>
  <c r="R44" i="4" s="1"/>
  <c r="Q40" i="4"/>
  <c r="R40" i="4" s="1"/>
  <c r="Q39" i="4"/>
  <c r="R39" i="4" s="1"/>
  <c r="Q38" i="4"/>
  <c r="R38" i="4" s="1"/>
  <c r="Q35" i="4"/>
  <c r="R35" i="4" s="1"/>
  <c r="Q31" i="4"/>
  <c r="R31" i="4" s="1"/>
  <c r="Q30" i="4"/>
  <c r="R30" i="4" s="1"/>
  <c r="Q29" i="4"/>
  <c r="R29" i="4" s="1"/>
  <c r="Q27" i="4"/>
  <c r="R27" i="4" s="1"/>
  <c r="Q24" i="4"/>
  <c r="R24" i="4" s="1"/>
  <c r="Q23" i="4"/>
  <c r="R23" i="4" s="1"/>
  <c r="Q22" i="4"/>
  <c r="R22" i="4" s="1"/>
  <c r="Q20" i="4"/>
  <c r="R20" i="4" s="1"/>
  <c r="Q18" i="4"/>
  <c r="R18" i="4" s="1"/>
  <c r="Q16" i="4"/>
  <c r="R16" i="4" s="1"/>
  <c r="Q10" i="4"/>
  <c r="R10" i="4" s="1"/>
  <c r="Q9" i="4"/>
  <c r="R9" i="4" s="1"/>
  <c r="Q14" i="4"/>
  <c r="R14" i="4" s="1"/>
  <c r="R12" i="4" l="1"/>
  <c r="U8" i="4"/>
  <c r="R42" i="4"/>
  <c r="R36" i="4"/>
  <c r="R33" i="4"/>
  <c r="R28" i="4"/>
  <c r="U12" i="4"/>
  <c r="R21" i="4"/>
  <c r="R19" i="4"/>
  <c r="R17" i="4"/>
  <c r="W15" i="4"/>
  <c r="R15" i="4"/>
  <c r="R48" i="4" l="1"/>
  <c r="U9" i="4"/>
  <c r="R26" i="4"/>
  <c r="U14" i="4"/>
  <c r="U10" i="4"/>
  <c r="U13" i="4"/>
</calcChain>
</file>

<file path=xl/sharedStrings.xml><?xml version="1.0" encoding="utf-8"?>
<sst xmlns="http://schemas.openxmlformats.org/spreadsheetml/2006/main" count="133" uniqueCount="66">
  <si>
    <t>№ п.п (вида товара)</t>
  </si>
  <si>
    <t>Наименование  товара</t>
  </si>
  <si>
    <t>Характеристика товара</t>
  </si>
  <si>
    <t>Наименование отдела (управления) администрации города Югорска</t>
  </si>
  <si>
    <t>Кол-во</t>
  </si>
  <si>
    <t>Единичные цены (тарифы)</t>
  </si>
  <si>
    <t>Начальная цена, руб.</t>
  </si>
  <si>
    <t>Средняя цена, руб.</t>
  </si>
  <si>
    <t xml:space="preserve">Отдел КДН </t>
  </si>
  <si>
    <t>Управление опеки и попечительства</t>
  </si>
  <si>
    <t>Охрана труда</t>
  </si>
  <si>
    <t>шт</t>
  </si>
  <si>
    <t>Ед.изм.</t>
  </si>
  <si>
    <t>Администрация</t>
  </si>
  <si>
    <t xml:space="preserve">ИТОГО по виду товара </t>
  </si>
  <si>
    <t>ИТОГО по виду товара</t>
  </si>
  <si>
    <t>КДН</t>
  </si>
  <si>
    <t xml:space="preserve">КДН </t>
  </si>
  <si>
    <t xml:space="preserve">Охрана труда </t>
  </si>
  <si>
    <t>Постав-щик 1</t>
  </si>
  <si>
    <t>Постав-щик 2</t>
  </si>
  <si>
    <t>Постав-щик 3</t>
  </si>
  <si>
    <t>ОПЕКА</t>
  </si>
  <si>
    <t>Архив</t>
  </si>
  <si>
    <t>Загс</t>
  </si>
  <si>
    <t>ЗАГС</t>
  </si>
  <si>
    <t>Постав-щик 4</t>
  </si>
  <si>
    <t>Постав-щик 5</t>
  </si>
  <si>
    <t>Постав-щик 6</t>
  </si>
  <si>
    <t>Постав-щик 7</t>
  </si>
  <si>
    <t>IV. Обоснование начальной (максимальной) цены  контракта на поставку картриджей</t>
  </si>
  <si>
    <t>Метод обоснования начальной (максимальной) цены: метод сопоставления розничных цен</t>
  </si>
  <si>
    <t xml:space="preserve">Способ размещения заказа: электронный аукцион </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</si>
  <si>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</si>
  <si>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t>
  </si>
  <si>
    <t xml:space="preserve">Тонер-картридж </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</si>
  <si>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</si>
  <si>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Тонер-картридж черный   для цветного МФУ Kyocera FS-C8525MFP, оригинальный от производителя, с ресурсом тонера не менее 12000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</si>
  <si>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голубой     для цветного МФУ Kyocera FS-C8525MFP, оригинальный от производителя,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</si>
  <si>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пурпурный     для цветного МФУ Kyocera FS-C8525MFP, оригинальный от производителя устройства,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</si>
  <si>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желтый    для цветного МФУ Kyocera FS-C8525MFP, оригинальный от производителя устройства,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</si>
  <si>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</si>
  <si>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Тонер-картридж для принтера Kyocera M2035/2535, оригинальный от производителя устройства, с ресурсом тонера не менее 7200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</si>
  <si>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Тонер-картридж</t>
  </si>
  <si>
    <t xml:space="preserve">Картридж  для принтеров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</si>
  <si>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HP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</si>
  <si>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</si>
  <si>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Картридж для принтеров и МФУ HP LaserJet, поддерживаемые модели: HP DJ 3050, HP LJ 1010, HP LJ 1012, HP LJ 1015, HP LJ 1018, HP LJ 1020, HP LJ 1022n, HP LJ 1022nw, HP LJ 3015, HP LJ 3020, HP LJ 3030, HP LJ 3050Z, HP LJ 3052, HP LJ 3055, HP LJ M1005mfp, оригинальный от производителя устройства или совместимый с ним, с ресурсом тонера не менее 2000 страниц формата А4 при 5% заполнении страницы. Цвет черный</t>
  </si>
  <si>
    <t xml:space="preserve">Картридж  для принтеров HP LaserJet P1160/1320, оригинальный от производителя устройства или совместимый с ним, с ресурсом тонера не менее 2100 страниц формата А4 при 5% заполнении страницы. Цвет черный. </t>
  </si>
  <si>
    <t>Пигментные чернила. Цвет черный. Пигментные чернила оригинальные от производителя  печатного устройства Epson. Использование чернил не прекращает действие сертификата соответствия печатающего устройства. Емкость не менее 140мл</t>
  </si>
  <si>
    <t>Пигментные чернила</t>
  </si>
  <si>
    <t>Итого</t>
  </si>
  <si>
    <t>Итого: Начальная (максимальная) цена контракта: 360 669 (триста шестьдесят тысяч шестьсот шестьдесят девять) рублей 27 копеек.</t>
  </si>
  <si>
    <t>Эксперт УБУиО</t>
  </si>
  <si>
    <t>Н.Б. Королева</t>
  </si>
  <si>
    <t xml:space="preserve">Поставщик 1: </t>
  </si>
  <si>
    <t>Поставщик2 :</t>
  </si>
  <si>
    <t>Поставщик 3:</t>
  </si>
  <si>
    <t>б/н, б/д</t>
  </si>
  <si>
    <t>Поставщик 5</t>
  </si>
  <si>
    <t>Поставщик 4:</t>
  </si>
  <si>
    <t>Поставщик 6:</t>
  </si>
  <si>
    <t xml:space="preserve">Поставщик 7: </t>
  </si>
  <si>
    <t>б/н от 29.03.2015</t>
  </si>
  <si>
    <t>от 25.09.2015, б/н</t>
  </si>
  <si>
    <t xml:space="preserve">ИТОГО по виду товара   16 998,00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</si>
</sst>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Times New Roman"/>
      <family val="1"/>
      <charset val="204"/>
    </font>
    <font>
      <sz val="12"/>
      <color theme="1"/>
      <name val="Times New Roman"/>
      <family val="1"/>
      <charset val="204"/>
    </font>
    <font>
      <sz val="10"/>
      <color rgb="FF000000"/>
      <name val="Times New Roman"/>
      <family val="1"/>
      <charset val="204"/>
    </font>
    <font>
      <b/>
      <sz val="10"/>
      <color theme="1"/>
      <name val="Times New Roman"/>
      <family val="1"/>
      <charset val="204"/>
    </font>
    <font>
      <b/>
      <sz val="10"/>
      <color rgb="FF000000"/>
      <name val="Times New Roman"/>
      <family val="1"/>
      <charset val="204"/>
    </font>
    <font>
      <b/>
      <sz val="11"/>
      <color theme="1"/>
      <name val="Calibri"/>
      <family val="2"/>
      <charset val="204"/>
      <scheme val="minor"/>
    </font>
    <font>
      <sz val="1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s>
  <cellStyleXfs count="1">
    <xf numFmtId="0" fontId="0" fillId="0" borderId="0"/>
  </cellStyleXfs>
  <cellXfs count="123">
    <xf numFmtId="0" fontId="0" fillId="0" borderId="0" xfId="0"/>
    <xf numFmtId="0" fontId="1" fillId="0" borderId="5"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5" xfId="0" applyFont="1" applyBorder="1" applyAlignment="1">
      <alignment horizontal="center" vertical="center" wrapText="1"/>
    </xf>
    <xf numFmtId="0" fontId="3" fillId="0" borderId="8" xfId="0" applyFont="1" applyBorder="1" applyAlignment="1">
      <alignment horizontal="center" vertical="center" wrapText="1"/>
    </xf>
    <xf numFmtId="4" fontId="0" fillId="0" borderId="0" xfId="0" applyNumberFormat="1"/>
    <xf numFmtId="0" fontId="0" fillId="2" borderId="0" xfId="0" applyFill="1"/>
    <xf numFmtId="0" fontId="0" fillId="3" borderId="0" xfId="0" applyFill="1"/>
    <xf numFmtId="0" fontId="0" fillId="4" borderId="0" xfId="0" applyFill="1"/>
    <xf numFmtId="0" fontId="1" fillId="0" borderId="1" xfId="0" applyFont="1" applyBorder="1" applyAlignment="1">
      <alignment horizontal="center" vertical="center" wrapText="1"/>
    </xf>
    <xf numFmtId="4" fontId="0" fillId="4" borderId="0" xfId="0" applyNumberFormat="1" applyFill="1"/>
    <xf numFmtId="0" fontId="1" fillId="0" borderId="10" xfId="0" applyFont="1" applyBorder="1" applyAlignment="1">
      <alignment horizontal="left" vertical="center" wrapText="1"/>
    </xf>
    <xf numFmtId="0" fontId="0" fillId="5" borderId="0" xfId="0" applyFill="1"/>
    <xf numFmtId="0" fontId="0" fillId="0" borderId="0" xfId="0" applyFill="1"/>
    <xf numFmtId="4" fontId="0" fillId="3" borderId="0" xfId="0" applyNumberFormat="1" applyFill="1"/>
    <xf numFmtId="0" fontId="0" fillId="6" borderId="0" xfId="0" applyFill="1"/>
    <xf numFmtId="4" fontId="0" fillId="6" borderId="0" xfId="0" applyNumberFormat="1" applyFill="1"/>
    <xf numFmtId="0" fontId="1" fillId="0" borderId="12" xfId="0" applyFont="1" applyBorder="1" applyAlignment="1">
      <alignment horizontal="center" vertical="center" wrapText="1"/>
    </xf>
    <xf numFmtId="0" fontId="1" fillId="7" borderId="0"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Font="1"/>
    <xf numFmtId="4" fontId="1"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0" fontId="1" fillId="0" borderId="10" xfId="0" applyFont="1" applyBorder="1" applyAlignment="1">
      <alignment horizontal="center" vertical="center" wrapText="1"/>
    </xf>
    <xf numFmtId="0" fontId="3" fillId="0" borderId="2" xfId="0" applyFont="1" applyBorder="1" applyAlignment="1">
      <alignment vertical="center" wrapText="1"/>
    </xf>
    <xf numFmtId="0" fontId="5" fillId="0" borderId="1"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4"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3" xfId="0" applyBorder="1" applyAlignment="1">
      <alignment vertical="center" wrapText="1"/>
    </xf>
    <xf numFmtId="0" fontId="5" fillId="0" borderId="12" xfId="0" applyFont="1" applyBorder="1" applyAlignment="1">
      <alignment horizontal="right" vertical="center" wrapText="1"/>
    </xf>
    <xf numFmtId="0" fontId="5" fillId="0" borderId="0" xfId="0" applyFont="1" applyBorder="1" applyAlignment="1">
      <alignment horizontal="right"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0" fillId="0" borderId="0" xfId="0"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xf numFmtId="0" fontId="0" fillId="0" borderId="7" xfId="0" applyBorder="1" applyAlignment="1"/>
    <xf numFmtId="4" fontId="4" fillId="2" borderId="1" xfId="0" applyNumberFormat="1" applyFont="1" applyFill="1" applyBorder="1" applyAlignment="1">
      <alignment vertical="center" wrapText="1"/>
    </xf>
    <xf numFmtId="0" fontId="0" fillId="0" borderId="0" xfId="0" applyBorder="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wrapText="1"/>
    </xf>
    <xf numFmtId="0" fontId="3" fillId="0" borderId="10" xfId="0" applyFont="1" applyBorder="1" applyAlignment="1">
      <alignment horizontal="center" vertical="center" wrapText="1"/>
    </xf>
    <xf numFmtId="0" fontId="0" fillId="0" borderId="8" xfId="0" applyBorder="1"/>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4" fontId="1" fillId="0" borderId="12" xfId="0" applyNumberFormat="1" applyFont="1" applyBorder="1" applyAlignment="1">
      <alignment horizontal="center" vertical="center" wrapText="1"/>
    </xf>
    <xf numFmtId="4" fontId="4" fillId="0" borderId="2" xfId="0" applyNumberFormat="1" applyFont="1" applyFill="1" applyBorder="1" applyAlignment="1">
      <alignment horizontal="center" vertical="center" wrapText="1"/>
    </xf>
    <xf numFmtId="0" fontId="0" fillId="0" borderId="10" xfId="0" applyBorder="1" applyAlignment="1">
      <alignment vertical="center" wrapText="1"/>
    </xf>
    <xf numFmtId="0" fontId="0" fillId="0" borderId="6" xfId="0" applyBorder="1" applyAlignment="1">
      <alignment vertical="center" wrapText="1"/>
    </xf>
    <xf numFmtId="0" fontId="1"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4" fontId="1" fillId="0" borderId="6" xfId="0" applyNumberFormat="1" applyFont="1" applyBorder="1" applyAlignment="1">
      <alignment horizontal="center" vertical="center" wrapText="1"/>
    </xf>
    <xf numFmtId="4" fontId="1" fillId="0" borderId="0" xfId="0" applyNumberFormat="1" applyFont="1" applyBorder="1" applyAlignment="1">
      <alignment horizontal="center" vertical="center" wrapText="1"/>
    </xf>
    <xf numFmtId="4" fontId="4" fillId="0" borderId="8" xfId="0" applyNumberFormat="1" applyFont="1" applyFill="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3" fillId="0" borderId="1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0" borderId="0" xfId="0" applyFill="1" applyBorder="1"/>
    <xf numFmtId="4" fontId="6" fillId="0" borderId="0" xfId="0" applyNumberFormat="1" applyFont="1" applyFill="1" applyBorder="1"/>
    <xf numFmtId="0" fontId="0" fillId="0" borderId="0" xfId="0" applyBorder="1" applyAlignment="1"/>
    <xf numFmtId="0" fontId="7" fillId="0" borderId="0" xfId="0" applyFont="1" applyBorder="1"/>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5" fillId="0" borderId="11" xfId="0" applyFont="1" applyBorder="1" applyAlignment="1">
      <alignment horizontal="right" vertical="center" wrapText="1"/>
    </xf>
    <xf numFmtId="0" fontId="5" fillId="0" borderId="12" xfId="0" applyFont="1" applyBorder="1" applyAlignment="1">
      <alignment horizontal="right" vertical="center" wrapText="1"/>
    </xf>
    <xf numFmtId="0" fontId="5" fillId="0" borderId="9" xfId="0" applyFont="1" applyBorder="1" applyAlignment="1">
      <alignment horizontal="right" vertical="center" wrapText="1"/>
    </xf>
    <xf numFmtId="0" fontId="5" fillId="0" borderId="0" xfId="0" applyFont="1" applyBorder="1" applyAlignment="1">
      <alignment horizontal="right" vertical="center" wrapText="1"/>
    </xf>
    <xf numFmtId="0" fontId="5" fillId="0" borderId="7" xfId="0" applyFont="1" applyBorder="1" applyAlignment="1">
      <alignment horizontal="right"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10" xfId="0" applyFont="1" applyBorder="1" applyAlignment="1">
      <alignment horizontal="right" vertical="center" wrapText="1"/>
    </xf>
    <xf numFmtId="0" fontId="5" fillId="0" borderId="6" xfId="0" applyFont="1" applyBorder="1" applyAlignment="1">
      <alignment horizontal="right" vertical="center" wrapText="1"/>
    </xf>
    <xf numFmtId="0" fontId="5" fillId="0" borderId="13" xfId="0" applyFont="1" applyBorder="1" applyAlignment="1">
      <alignment horizontal="right" vertical="center" wrapText="1"/>
    </xf>
    <xf numFmtId="0" fontId="5" fillId="0" borderId="1" xfId="0" applyFont="1" applyBorder="1" applyAlignment="1">
      <alignment horizontal="righ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6" xfId="0" applyFont="1" applyBorder="1" applyAlignment="1">
      <alignment horizontal="right" vertical="center" wrapText="1"/>
    </xf>
    <xf numFmtId="0" fontId="3" fillId="0" borderId="4" xfId="0" applyFont="1" applyBorder="1" applyAlignment="1">
      <alignment horizontal="right" vertical="center" wrapText="1"/>
    </xf>
    <xf numFmtId="4"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5" fillId="0" borderId="4" xfId="0" applyFont="1" applyBorder="1" applyAlignment="1">
      <alignment horizontal="right"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horizontal="left"/>
    </xf>
    <xf numFmtId="0" fontId="5" fillId="0" borderId="2" xfId="0" applyFont="1" applyBorder="1" applyAlignment="1">
      <alignment horizontal="right" vertical="center" wrapText="1"/>
    </xf>
    <xf numFmtId="4" fontId="4" fillId="2" borderId="8"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0" fontId="6" fillId="0" borderId="0" xfId="0" applyFont="1" applyBorder="1" applyAlignment="1">
      <alignment horizontal="center"/>
    </xf>
    <xf numFmtId="0" fontId="6" fillId="0" borderId="0" xfId="0" quotePrefix="1" applyFont="1" applyBorder="1" applyAlignment="1">
      <alignment horizontal="left"/>
    </xf>
    <xf numFmtId="0" fontId="6" fillId="0" borderId="0" xfId="0" applyFont="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tabSelected="1" workbookViewId="0">
      <selection activeCell="C71" sqref="C71"/>
    </sheetView>
  </sheetViews>
  <sheetFormatPr defaultRowHeight="15" x14ac:dyDescent="0.25"/>
  <cols>
    <col min="1" max="1" width="3.42578125" customWidth="1"/>
    <col min="2" max="2" width="13.140625" customWidth="1"/>
    <col min="3" max="3" width="32.28515625" customWidth="1"/>
    <col min="4" max="4" width="11.85546875" style="13" customWidth="1"/>
    <col min="5" max="5" width="7.7109375" customWidth="1"/>
    <col min="6" max="6" width="7.28515625" style="58" customWidth="1"/>
    <col min="7" max="7" width="7.7109375" customWidth="1"/>
    <col min="8" max="8" width="9.140625" customWidth="1"/>
    <col min="9" max="9" width="7.5703125" customWidth="1"/>
    <col min="10" max="11" width="0" hidden="1" customWidth="1"/>
    <col min="12" max="12" width="10.5703125" hidden="1" customWidth="1"/>
    <col min="13" max="13" width="10.7109375" customWidth="1"/>
    <col min="14" max="16" width="10.5703125" customWidth="1"/>
    <col min="17" max="17" width="10" bestFit="1" customWidth="1"/>
    <col min="18" max="18" width="11.42578125" style="13" customWidth="1"/>
    <col min="20" max="20" width="19" customWidth="1"/>
    <col min="21" max="21" width="10" bestFit="1" customWidth="1"/>
    <col min="23" max="23" width="10" bestFit="1" customWidth="1"/>
  </cols>
  <sheetData>
    <row r="1" spans="1:23" x14ac:dyDescent="0.25">
      <c r="A1" s="115" t="s">
        <v>30</v>
      </c>
      <c r="B1" s="115"/>
      <c r="C1" s="115"/>
      <c r="D1" s="115"/>
      <c r="E1" s="115"/>
      <c r="F1" s="115"/>
      <c r="G1" s="115"/>
      <c r="H1" s="115"/>
      <c r="I1" s="115"/>
      <c r="J1" s="115"/>
      <c r="K1" s="115"/>
      <c r="L1" s="115"/>
      <c r="M1" s="115"/>
      <c r="N1" s="115"/>
      <c r="O1" s="115"/>
      <c r="P1" s="115"/>
      <c r="Q1" s="115"/>
      <c r="R1" s="115"/>
    </row>
    <row r="2" spans="1:23" x14ac:dyDescent="0.25">
      <c r="A2" s="53"/>
      <c r="B2" s="53"/>
      <c r="C2" s="53"/>
      <c r="D2" s="77"/>
      <c r="E2" s="53"/>
      <c r="F2" s="53"/>
      <c r="G2" s="53"/>
      <c r="H2" s="53"/>
      <c r="I2" s="53"/>
      <c r="J2" s="53"/>
      <c r="K2" s="53"/>
      <c r="L2" s="53"/>
      <c r="M2" s="53"/>
    </row>
    <row r="3" spans="1:23" x14ac:dyDescent="0.25">
      <c r="A3" s="53"/>
      <c r="B3" s="53"/>
      <c r="C3" s="53"/>
      <c r="D3" s="77"/>
      <c r="E3" s="53"/>
      <c r="F3" s="53"/>
      <c r="G3" s="53"/>
      <c r="H3" s="53"/>
      <c r="I3" s="53"/>
      <c r="J3" s="53"/>
      <c r="K3" s="53"/>
      <c r="L3" s="53"/>
      <c r="M3" s="53"/>
    </row>
    <row r="4" spans="1:23" x14ac:dyDescent="0.25">
      <c r="A4" s="116" t="s">
        <v>31</v>
      </c>
      <c r="B4" s="116"/>
      <c r="C4" s="116"/>
      <c r="D4" s="116"/>
      <c r="E4" s="116"/>
      <c r="F4" s="116"/>
      <c r="G4" s="116"/>
      <c r="H4" s="116"/>
      <c r="I4" s="116"/>
      <c r="J4" s="116"/>
      <c r="K4" s="116"/>
      <c r="L4" s="116"/>
      <c r="M4" s="116"/>
    </row>
    <row r="5" spans="1:23" ht="12.75" customHeight="1" x14ac:dyDescent="0.25">
      <c r="A5" s="116" t="s">
        <v>32</v>
      </c>
      <c r="B5" s="116"/>
      <c r="C5" s="116"/>
      <c r="D5" s="116"/>
      <c r="E5" s="116"/>
      <c r="F5" s="116"/>
      <c r="G5" s="116"/>
      <c r="H5" s="116"/>
      <c r="I5" s="79"/>
      <c r="J5" s="79"/>
      <c r="K5" s="79"/>
      <c r="L5" s="79"/>
      <c r="M5" s="79"/>
      <c r="N5" s="50"/>
      <c r="O5" s="50"/>
      <c r="P5" s="50"/>
      <c r="Q5" s="50"/>
      <c r="R5" s="50"/>
    </row>
    <row r="6" spans="1:23" ht="15.75" thickBot="1" x14ac:dyDescent="0.3">
      <c r="A6" s="79"/>
      <c r="B6" s="79"/>
      <c r="C6" s="79"/>
      <c r="D6" s="79"/>
      <c r="E6" s="79"/>
      <c r="F6" s="79"/>
      <c r="G6" s="79"/>
      <c r="H6" s="79"/>
      <c r="I6" s="79"/>
      <c r="J6" s="79"/>
      <c r="K6" s="79"/>
      <c r="L6" s="79"/>
      <c r="M6" s="79"/>
      <c r="N6" s="51"/>
      <c r="O6" s="51"/>
      <c r="P6" s="51"/>
      <c r="Q6" s="51"/>
      <c r="R6" s="51"/>
    </row>
    <row r="7" spans="1:23" ht="75.75" customHeight="1" thickBot="1" x14ac:dyDescent="0.3">
      <c r="A7" s="105" t="s">
        <v>0</v>
      </c>
      <c r="B7" s="105" t="s">
        <v>1</v>
      </c>
      <c r="C7" s="105" t="s">
        <v>2</v>
      </c>
      <c r="D7" s="106" t="s">
        <v>3</v>
      </c>
      <c r="E7" s="108" t="s">
        <v>12</v>
      </c>
      <c r="F7" s="105" t="s">
        <v>4</v>
      </c>
      <c r="G7" s="109" t="s">
        <v>5</v>
      </c>
      <c r="H7" s="110"/>
      <c r="I7" s="110"/>
      <c r="J7" s="110"/>
      <c r="K7" s="111"/>
      <c r="L7" s="81"/>
      <c r="M7" s="82"/>
      <c r="N7" s="19"/>
      <c r="O7" s="19"/>
      <c r="P7" s="19"/>
      <c r="Q7" s="11"/>
      <c r="R7" s="34"/>
    </row>
    <row r="8" spans="1:23" ht="26.25" thickBot="1" x14ac:dyDescent="0.3">
      <c r="A8" s="88"/>
      <c r="B8" s="88"/>
      <c r="C8" s="88"/>
      <c r="D8" s="107"/>
      <c r="E8" s="109"/>
      <c r="F8" s="88"/>
      <c r="G8" s="2" t="s">
        <v>19</v>
      </c>
      <c r="H8" s="2" t="s">
        <v>20</v>
      </c>
      <c r="I8" s="2" t="s">
        <v>21</v>
      </c>
      <c r="J8" s="2" t="s">
        <v>26</v>
      </c>
      <c r="K8" s="2" t="s">
        <v>27</v>
      </c>
      <c r="L8" s="2" t="s">
        <v>28</v>
      </c>
      <c r="M8" s="2" t="s">
        <v>26</v>
      </c>
      <c r="N8" s="2" t="s">
        <v>27</v>
      </c>
      <c r="O8" s="2" t="s">
        <v>28</v>
      </c>
      <c r="P8" s="2" t="s">
        <v>29</v>
      </c>
      <c r="Q8" s="25" t="s">
        <v>7</v>
      </c>
      <c r="R8" s="30" t="s">
        <v>6</v>
      </c>
      <c r="T8" s="18" t="s">
        <v>25</v>
      </c>
      <c r="U8" s="5">
        <f>R56</f>
        <v>8380.02</v>
      </c>
      <c r="W8" s="5">
        <v>31500</v>
      </c>
    </row>
    <row r="9" spans="1:23" ht="29.25" customHeight="1" thickBot="1" x14ac:dyDescent="0.3">
      <c r="A9" s="89">
        <v>1</v>
      </c>
      <c r="B9" s="91" t="s">
        <v>34</v>
      </c>
      <c r="C9" s="89" t="s">
        <v>33</v>
      </c>
      <c r="D9" s="30" t="s">
        <v>13</v>
      </c>
      <c r="E9" s="20" t="s">
        <v>11</v>
      </c>
      <c r="F9" s="41">
        <v>3</v>
      </c>
      <c r="G9" s="1">
        <v>10558</v>
      </c>
      <c r="H9" s="1">
        <v>2379</v>
      </c>
      <c r="I9" s="1">
        <v>10585</v>
      </c>
      <c r="J9" s="1"/>
      <c r="K9" s="1"/>
      <c r="L9" s="1"/>
      <c r="M9" s="9"/>
      <c r="N9" s="9"/>
      <c r="O9" s="9"/>
      <c r="P9" s="9"/>
      <c r="Q9" s="23">
        <f t="shared" ref="Q9:Q10" si="0">ROUND((G9+H9+I9)/3,2)</f>
        <v>7840.67</v>
      </c>
      <c r="R9" s="36">
        <f t="shared" ref="R9:R10" si="1">ROUND(F9*Q9,2)</f>
        <v>23522.01</v>
      </c>
      <c r="T9" s="8" t="s">
        <v>13</v>
      </c>
      <c r="U9" s="10">
        <f>R9+R24+R29+R35+R39+R46+R50+R52</f>
        <v>163099.97</v>
      </c>
      <c r="W9" s="5">
        <v>165267</v>
      </c>
    </row>
    <row r="10" spans="1:23" ht="54.75" customHeight="1" thickBot="1" x14ac:dyDescent="0.3">
      <c r="A10" s="90"/>
      <c r="B10" s="92"/>
      <c r="C10" s="90"/>
      <c r="D10" s="30" t="s">
        <v>8</v>
      </c>
      <c r="E10" s="20" t="s">
        <v>11</v>
      </c>
      <c r="F10" s="41">
        <v>4</v>
      </c>
      <c r="G10" s="1">
        <v>10558</v>
      </c>
      <c r="H10" s="1">
        <v>2379</v>
      </c>
      <c r="I10" s="1">
        <v>10585</v>
      </c>
      <c r="J10" s="1"/>
      <c r="K10" s="3"/>
      <c r="L10" s="1"/>
      <c r="M10" s="9"/>
      <c r="N10" s="9"/>
      <c r="O10" s="9"/>
      <c r="P10" s="9"/>
      <c r="Q10" s="23">
        <f t="shared" si="0"/>
        <v>7840.67</v>
      </c>
      <c r="R10" s="36">
        <f t="shared" si="1"/>
        <v>31362.68</v>
      </c>
      <c r="T10" s="6" t="s">
        <v>17</v>
      </c>
      <c r="U10" s="5">
        <f>R15+R17+R19+R21+R10+R40</f>
        <v>104272.99000000002</v>
      </c>
      <c r="W10" s="5">
        <v>105325</v>
      </c>
    </row>
    <row r="11" spans="1:23" ht="21" customHeight="1" thickBot="1" x14ac:dyDescent="0.3">
      <c r="A11" s="59"/>
      <c r="B11" s="55"/>
      <c r="C11" s="60"/>
      <c r="D11" s="61"/>
      <c r="E11" s="62"/>
      <c r="F11" s="46">
        <v>7</v>
      </c>
      <c r="G11" s="62"/>
      <c r="H11" s="62"/>
      <c r="I11" s="62"/>
      <c r="J11" s="62"/>
      <c r="K11" s="63"/>
      <c r="L11" s="62"/>
      <c r="M11" s="17"/>
      <c r="N11" s="17"/>
      <c r="O11" s="17"/>
      <c r="P11" s="17"/>
      <c r="Q11" s="64"/>
      <c r="R11" s="65"/>
      <c r="T11" s="6"/>
      <c r="U11" s="5"/>
      <c r="W11" s="5"/>
    </row>
    <row r="12" spans="1:23" x14ac:dyDescent="0.25">
      <c r="A12" s="83" t="s">
        <v>14</v>
      </c>
      <c r="B12" s="84"/>
      <c r="C12" s="84"/>
      <c r="D12" s="84"/>
      <c r="E12" s="84"/>
      <c r="F12" s="84"/>
      <c r="G12" s="84"/>
      <c r="H12" s="84"/>
      <c r="I12" s="84"/>
      <c r="J12" s="84"/>
      <c r="K12" s="84"/>
      <c r="L12" s="84"/>
      <c r="M12" s="84"/>
      <c r="N12" s="84"/>
      <c r="O12" s="84"/>
      <c r="P12" s="84"/>
      <c r="Q12" s="84"/>
      <c r="R12" s="103">
        <f>R10+R9</f>
        <v>54884.69</v>
      </c>
      <c r="T12" s="15" t="s">
        <v>23</v>
      </c>
      <c r="U12" s="16">
        <f>R22+R38</f>
        <v>15411.66</v>
      </c>
      <c r="W12" s="5">
        <v>26188</v>
      </c>
    </row>
    <row r="13" spans="1:23" ht="16.5" customHeight="1" thickBot="1" x14ac:dyDescent="0.3">
      <c r="A13" s="85"/>
      <c r="B13" s="87"/>
      <c r="C13" s="87"/>
      <c r="D13" s="87"/>
      <c r="E13" s="87"/>
      <c r="F13" s="87"/>
      <c r="G13" s="87"/>
      <c r="H13" s="87"/>
      <c r="I13" s="87"/>
      <c r="J13" s="87"/>
      <c r="K13" s="87"/>
      <c r="L13" s="87"/>
      <c r="M13" s="87"/>
      <c r="N13" s="87"/>
      <c r="O13" s="87"/>
      <c r="P13" s="87"/>
      <c r="Q13" s="87"/>
      <c r="R13" s="104"/>
      <c r="T13" s="7" t="s">
        <v>18</v>
      </c>
      <c r="U13" s="14">
        <f>R44+R30</f>
        <v>32334.31</v>
      </c>
      <c r="W13" s="5">
        <v>42400</v>
      </c>
    </row>
    <row r="14" spans="1:23" ht="118.5" customHeight="1" thickBot="1" x14ac:dyDescent="0.3">
      <c r="A14" s="4">
        <v>2</v>
      </c>
      <c r="B14" s="26" t="s">
        <v>35</v>
      </c>
      <c r="C14" s="26" t="s">
        <v>37</v>
      </c>
      <c r="D14" s="30" t="s">
        <v>8</v>
      </c>
      <c r="E14" s="20" t="s">
        <v>11</v>
      </c>
      <c r="F14" s="41">
        <v>3</v>
      </c>
      <c r="G14" s="1">
        <v>7692</v>
      </c>
      <c r="H14" s="1">
        <v>3000</v>
      </c>
      <c r="I14" s="1">
        <v>6865</v>
      </c>
      <c r="J14" s="1"/>
      <c r="K14" s="3"/>
      <c r="L14" s="1"/>
      <c r="M14" s="9"/>
      <c r="N14" s="9"/>
      <c r="O14" s="9"/>
      <c r="P14" s="9"/>
      <c r="Q14" s="23">
        <f>ROUND((G14+H14+I14)/3,2)</f>
        <v>5852.33</v>
      </c>
      <c r="R14" s="35">
        <f>ROUND(F14*Q14,2)</f>
        <v>17556.990000000002</v>
      </c>
      <c r="T14" s="12" t="s">
        <v>22</v>
      </c>
      <c r="U14" s="5">
        <f>R23+R27+R31+R45</f>
        <v>37170.32</v>
      </c>
      <c r="W14" s="5">
        <v>52200</v>
      </c>
    </row>
    <row r="15" spans="1:23" ht="15" customHeight="1" thickBot="1" x14ac:dyDescent="0.3">
      <c r="A15" s="93" t="s">
        <v>14</v>
      </c>
      <c r="B15" s="94"/>
      <c r="C15" s="94"/>
      <c r="D15" s="94"/>
      <c r="E15" s="94"/>
      <c r="F15" s="94"/>
      <c r="G15" s="94"/>
      <c r="H15" s="94"/>
      <c r="I15" s="94"/>
      <c r="J15" s="94"/>
      <c r="K15" s="94"/>
      <c r="L15" s="94"/>
      <c r="M15" s="94"/>
      <c r="N15" s="94"/>
      <c r="O15" s="94"/>
      <c r="P15" s="94"/>
      <c r="Q15" s="94"/>
      <c r="R15" s="52">
        <f>R14</f>
        <v>17556.990000000002</v>
      </c>
      <c r="T15" s="13"/>
      <c r="U15" s="13"/>
      <c r="W15" s="5">
        <f>SUM(W8:W14)</f>
        <v>422880</v>
      </c>
    </row>
    <row r="16" spans="1:23" ht="114" customHeight="1" thickBot="1" x14ac:dyDescent="0.3">
      <c r="A16" s="28">
        <v>3</v>
      </c>
      <c r="B16" s="29" t="s">
        <v>35</v>
      </c>
      <c r="C16" s="29" t="s">
        <v>38</v>
      </c>
      <c r="D16" s="31" t="s">
        <v>8</v>
      </c>
      <c r="E16" s="42" t="s">
        <v>11</v>
      </c>
      <c r="F16" s="9">
        <v>3</v>
      </c>
      <c r="G16" s="44">
        <v>7026</v>
      </c>
      <c r="H16" s="9">
        <v>3000</v>
      </c>
      <c r="I16" s="9">
        <v>6195</v>
      </c>
      <c r="J16" s="9"/>
      <c r="K16" s="21"/>
      <c r="L16" s="9"/>
      <c r="M16" s="9"/>
      <c r="N16" s="9"/>
      <c r="O16" s="9"/>
      <c r="P16" s="9"/>
      <c r="Q16" s="23">
        <f>ROUND((G16+H16+I16)/3,2)</f>
        <v>5407</v>
      </c>
      <c r="R16" s="36">
        <f>ROUND(F16*Q16,2)</f>
        <v>16221</v>
      </c>
    </row>
    <row r="17" spans="1:18" ht="15" customHeight="1" thickBot="1" x14ac:dyDescent="0.3">
      <c r="A17" s="96" t="s">
        <v>15</v>
      </c>
      <c r="B17" s="96"/>
      <c r="C17" s="96"/>
      <c r="D17" s="96"/>
      <c r="E17" s="96"/>
      <c r="F17" s="96"/>
      <c r="G17" s="96"/>
      <c r="H17" s="96"/>
      <c r="I17" s="96"/>
      <c r="J17" s="96"/>
      <c r="K17" s="96"/>
      <c r="L17" s="96"/>
      <c r="M17" s="96"/>
      <c r="N17" s="96"/>
      <c r="O17" s="96"/>
      <c r="P17" s="96"/>
      <c r="Q17" s="96"/>
      <c r="R17" s="52">
        <f>R16</f>
        <v>16221</v>
      </c>
    </row>
    <row r="18" spans="1:18" ht="128.25" thickBot="1" x14ac:dyDescent="0.3">
      <c r="A18" s="28">
        <v>4</v>
      </c>
      <c r="B18" s="29" t="s">
        <v>35</v>
      </c>
      <c r="C18" s="29" t="s">
        <v>39</v>
      </c>
      <c r="D18" s="31" t="s">
        <v>8</v>
      </c>
      <c r="E18" s="42" t="s">
        <v>11</v>
      </c>
      <c r="F18" s="9">
        <v>3</v>
      </c>
      <c r="G18" s="44">
        <v>7026</v>
      </c>
      <c r="H18" s="9">
        <v>3000</v>
      </c>
      <c r="I18" s="9">
        <v>6195</v>
      </c>
      <c r="J18" s="9"/>
      <c r="K18" s="21"/>
      <c r="L18" s="9"/>
      <c r="M18" s="9"/>
      <c r="N18" s="9"/>
      <c r="O18" s="9"/>
      <c r="P18" s="9"/>
      <c r="Q18" s="23">
        <f>ROUND((G18+H18+I18)/3,2)</f>
        <v>5407</v>
      </c>
      <c r="R18" s="36">
        <f>ROUND(F18*Q18,2)</f>
        <v>16221</v>
      </c>
    </row>
    <row r="19" spans="1:18" ht="15" customHeight="1" thickBot="1" x14ac:dyDescent="0.3">
      <c r="A19" s="93" t="s">
        <v>14</v>
      </c>
      <c r="B19" s="94"/>
      <c r="C19" s="94"/>
      <c r="D19" s="94"/>
      <c r="E19" s="94"/>
      <c r="F19" s="94"/>
      <c r="G19" s="94"/>
      <c r="H19" s="94"/>
      <c r="I19" s="94"/>
      <c r="J19" s="94"/>
      <c r="K19" s="94"/>
      <c r="L19" s="94"/>
      <c r="M19" s="94"/>
      <c r="N19" s="94"/>
      <c r="O19" s="94"/>
      <c r="P19" s="94"/>
      <c r="Q19" s="94"/>
      <c r="R19" s="52">
        <f>R18</f>
        <v>16221</v>
      </c>
    </row>
    <row r="20" spans="1:18" ht="128.25" thickBot="1" x14ac:dyDescent="0.3">
      <c r="A20" s="28">
        <v>5</v>
      </c>
      <c r="B20" s="29" t="s">
        <v>35</v>
      </c>
      <c r="C20" s="29" t="s">
        <v>40</v>
      </c>
      <c r="D20" s="31" t="s">
        <v>8</v>
      </c>
      <c r="E20" s="42" t="s">
        <v>11</v>
      </c>
      <c r="F20" s="9">
        <v>2</v>
      </c>
      <c r="G20" s="44">
        <v>7026</v>
      </c>
      <c r="H20" s="9">
        <v>3000</v>
      </c>
      <c r="I20" s="9">
        <v>6195</v>
      </c>
      <c r="J20" s="9"/>
      <c r="K20" s="21"/>
      <c r="L20" s="9"/>
      <c r="M20" s="9"/>
      <c r="N20" s="9"/>
      <c r="O20" s="9"/>
      <c r="P20" s="9"/>
      <c r="Q20" s="23">
        <f>ROUND((G20+H20+I20)/3,2)</f>
        <v>5407</v>
      </c>
      <c r="R20" s="36">
        <f>ROUND(F20*Q20,2)</f>
        <v>10814</v>
      </c>
    </row>
    <row r="21" spans="1:18" ht="15" customHeight="1" thickBot="1" x14ac:dyDescent="0.3">
      <c r="A21" s="96" t="s">
        <v>14</v>
      </c>
      <c r="B21" s="96"/>
      <c r="C21" s="96"/>
      <c r="D21" s="96"/>
      <c r="E21" s="96"/>
      <c r="F21" s="96"/>
      <c r="G21" s="96"/>
      <c r="H21" s="96"/>
      <c r="I21" s="96"/>
      <c r="J21" s="96"/>
      <c r="K21" s="96"/>
      <c r="L21" s="96"/>
      <c r="M21" s="96"/>
      <c r="N21" s="96"/>
      <c r="O21" s="96"/>
      <c r="P21" s="96"/>
      <c r="Q21" s="96"/>
      <c r="R21" s="52">
        <f>R20</f>
        <v>10814</v>
      </c>
    </row>
    <row r="22" spans="1:18" ht="42.75" customHeight="1" thickBot="1" x14ac:dyDescent="0.3">
      <c r="A22" s="99">
        <v>6</v>
      </c>
      <c r="B22" s="97" t="s">
        <v>34</v>
      </c>
      <c r="C22" s="97" t="s">
        <v>41</v>
      </c>
      <c r="D22" s="31" t="s">
        <v>23</v>
      </c>
      <c r="E22" s="42" t="s">
        <v>11</v>
      </c>
      <c r="F22" s="9">
        <v>3</v>
      </c>
      <c r="G22" s="44">
        <v>4409</v>
      </c>
      <c r="H22" s="9">
        <v>549</v>
      </c>
      <c r="I22" s="9">
        <v>4405</v>
      </c>
      <c r="J22" s="9"/>
      <c r="K22" s="21"/>
      <c r="L22" s="9"/>
      <c r="M22" s="9"/>
      <c r="N22" s="9"/>
      <c r="O22" s="9"/>
      <c r="P22" s="9"/>
      <c r="Q22" s="23">
        <f t="shared" ref="Q22:Q24" si="2">ROUND((G22+H22+I22)/3,2)</f>
        <v>3121</v>
      </c>
      <c r="R22" s="36">
        <f t="shared" ref="R22:R24" si="3">ROUND(F22*Q22,2)</f>
        <v>9363</v>
      </c>
    </row>
    <row r="23" spans="1:18" ht="54" customHeight="1" thickBot="1" x14ac:dyDescent="0.3">
      <c r="A23" s="98"/>
      <c r="B23" s="98"/>
      <c r="C23" s="98"/>
      <c r="D23" s="31" t="s">
        <v>9</v>
      </c>
      <c r="E23" s="42" t="s">
        <v>11</v>
      </c>
      <c r="F23" s="9">
        <v>2</v>
      </c>
      <c r="G23" s="44">
        <v>4409</v>
      </c>
      <c r="H23" s="9">
        <v>549</v>
      </c>
      <c r="I23" s="9">
        <v>4405</v>
      </c>
      <c r="J23" s="9"/>
      <c r="K23" s="21"/>
      <c r="L23" s="9"/>
      <c r="M23" s="9"/>
      <c r="N23" s="9"/>
      <c r="O23" s="9"/>
      <c r="P23" s="9"/>
      <c r="Q23" s="23">
        <f t="shared" si="2"/>
        <v>3121</v>
      </c>
      <c r="R23" s="36">
        <f t="shared" si="3"/>
        <v>6242</v>
      </c>
    </row>
    <row r="24" spans="1:18" ht="26.25" thickBot="1" x14ac:dyDescent="0.3">
      <c r="A24" s="98"/>
      <c r="B24" s="98"/>
      <c r="C24" s="98"/>
      <c r="D24" s="31" t="s">
        <v>13</v>
      </c>
      <c r="E24" s="42" t="s">
        <v>11</v>
      </c>
      <c r="F24" s="9">
        <v>4</v>
      </c>
      <c r="G24" s="44">
        <v>4409</v>
      </c>
      <c r="H24" s="9">
        <v>549</v>
      </c>
      <c r="I24" s="9">
        <v>4405</v>
      </c>
      <c r="J24" s="9"/>
      <c r="K24" s="21"/>
      <c r="L24" s="9"/>
      <c r="M24" s="9"/>
      <c r="N24" s="9"/>
      <c r="O24" s="9"/>
      <c r="P24" s="9"/>
      <c r="Q24" s="23">
        <f t="shared" si="2"/>
        <v>3121</v>
      </c>
      <c r="R24" s="36">
        <f t="shared" si="3"/>
        <v>12484</v>
      </c>
    </row>
    <row r="25" spans="1:18" ht="16.5" thickBot="1" x14ac:dyDescent="0.3">
      <c r="A25" s="66"/>
      <c r="B25" s="67"/>
      <c r="C25" s="67"/>
      <c r="D25" s="68"/>
      <c r="E25" s="43"/>
      <c r="F25" s="46">
        <v>9</v>
      </c>
      <c r="G25" s="43"/>
      <c r="H25" s="43"/>
      <c r="I25" s="43"/>
      <c r="J25" s="43"/>
      <c r="K25" s="69"/>
      <c r="L25" s="43"/>
      <c r="M25" s="43"/>
      <c r="N25" s="43"/>
      <c r="O25" s="43"/>
      <c r="P25" s="43"/>
      <c r="Q25" s="70"/>
      <c r="R25" s="36"/>
    </row>
    <row r="26" spans="1:18" ht="15" customHeight="1" thickBot="1" x14ac:dyDescent="0.3">
      <c r="A26" s="93" t="s">
        <v>14</v>
      </c>
      <c r="B26" s="94"/>
      <c r="C26" s="94"/>
      <c r="D26" s="94"/>
      <c r="E26" s="94"/>
      <c r="F26" s="94"/>
      <c r="G26" s="94"/>
      <c r="H26" s="94"/>
      <c r="I26" s="94"/>
      <c r="J26" s="94"/>
      <c r="K26" s="94"/>
      <c r="L26" s="94"/>
      <c r="M26" s="94"/>
      <c r="N26" s="94"/>
      <c r="O26" s="94"/>
      <c r="P26" s="94"/>
      <c r="Q26" s="112"/>
      <c r="R26" s="52">
        <f>R23+R24+R22</f>
        <v>28089</v>
      </c>
    </row>
    <row r="27" spans="1:18" s="22" customFormat="1" ht="94.5" customHeight="1" thickBot="1" x14ac:dyDescent="0.3">
      <c r="A27" s="24">
        <v>7</v>
      </c>
      <c r="B27" s="37" t="s">
        <v>34</v>
      </c>
      <c r="C27" s="24" t="s">
        <v>36</v>
      </c>
      <c r="D27" s="31" t="s">
        <v>9</v>
      </c>
      <c r="E27" s="42" t="s">
        <v>11</v>
      </c>
      <c r="F27" s="9">
        <v>1</v>
      </c>
      <c r="G27" s="44">
        <v>10674</v>
      </c>
      <c r="H27" s="9">
        <v>793</v>
      </c>
      <c r="I27" s="9">
        <v>8650</v>
      </c>
      <c r="J27" s="9"/>
      <c r="K27" s="21"/>
      <c r="L27" s="9"/>
      <c r="M27" s="9"/>
      <c r="N27" s="9"/>
      <c r="O27" s="9"/>
      <c r="P27" s="9"/>
      <c r="Q27" s="23">
        <f>ROUND((G27+H27+I27)/3,2)</f>
        <v>6705.67</v>
      </c>
      <c r="R27" s="36">
        <f>ROUND(F27*Q27,2)</f>
        <v>6705.67</v>
      </c>
    </row>
    <row r="28" spans="1:18" ht="15" customHeight="1" thickBot="1" x14ac:dyDescent="0.3">
      <c r="A28" s="96" t="s">
        <v>14</v>
      </c>
      <c r="B28" s="96"/>
      <c r="C28" s="96"/>
      <c r="D28" s="96"/>
      <c r="E28" s="96"/>
      <c r="F28" s="96"/>
      <c r="G28" s="96"/>
      <c r="H28" s="96"/>
      <c r="I28" s="96"/>
      <c r="J28" s="96"/>
      <c r="K28" s="96"/>
      <c r="L28" s="96"/>
      <c r="M28" s="96"/>
      <c r="N28" s="96"/>
      <c r="O28" s="96"/>
      <c r="P28" s="96"/>
      <c r="Q28" s="96"/>
      <c r="R28" s="52">
        <f>R27</f>
        <v>6705.67</v>
      </c>
    </row>
    <row r="29" spans="1:18" ht="35.25" customHeight="1" thickBot="1" x14ac:dyDescent="0.3">
      <c r="A29" s="99">
        <v>8</v>
      </c>
      <c r="B29" s="100" t="s">
        <v>43</v>
      </c>
      <c r="C29" s="99" t="s">
        <v>42</v>
      </c>
      <c r="D29" s="32" t="s">
        <v>13</v>
      </c>
      <c r="E29" s="57" t="s">
        <v>11</v>
      </c>
      <c r="F29" s="9">
        <v>6</v>
      </c>
      <c r="G29" s="44">
        <v>6150</v>
      </c>
      <c r="H29" s="9">
        <v>793</v>
      </c>
      <c r="I29" s="9">
        <v>6300</v>
      </c>
      <c r="J29" s="27"/>
      <c r="K29" s="27"/>
      <c r="L29" s="27"/>
      <c r="M29" s="27"/>
      <c r="N29" s="27"/>
      <c r="O29" s="27"/>
      <c r="P29" s="27"/>
      <c r="Q29" s="23">
        <f t="shared" ref="Q29:Q31" si="4">ROUND((G29+H29+I29)/3,2)</f>
        <v>4414.33</v>
      </c>
      <c r="R29" s="36">
        <f t="shared" ref="R29:R31" si="5">ROUND(F29*Q29,2)</f>
        <v>26485.98</v>
      </c>
    </row>
    <row r="30" spans="1:18" ht="35.25" customHeight="1" thickBot="1" x14ac:dyDescent="0.3">
      <c r="A30" s="98"/>
      <c r="B30" s="98"/>
      <c r="C30" s="98"/>
      <c r="D30" s="32" t="s">
        <v>10</v>
      </c>
      <c r="E30" s="57" t="s">
        <v>11</v>
      </c>
      <c r="F30" s="9">
        <v>5</v>
      </c>
      <c r="G30" s="44">
        <v>6150</v>
      </c>
      <c r="H30" s="9">
        <v>793</v>
      </c>
      <c r="I30" s="9">
        <v>6300</v>
      </c>
      <c r="J30" s="27"/>
      <c r="K30" s="27"/>
      <c r="L30" s="27"/>
      <c r="M30" s="27"/>
      <c r="N30" s="27"/>
      <c r="O30" s="27"/>
      <c r="P30" s="27"/>
      <c r="Q30" s="23">
        <f t="shared" si="4"/>
        <v>4414.33</v>
      </c>
      <c r="R30" s="36">
        <f t="shared" si="5"/>
        <v>22071.65</v>
      </c>
    </row>
    <row r="31" spans="1:18" ht="55.5" customHeight="1" thickBot="1" x14ac:dyDescent="0.3">
      <c r="A31" s="98"/>
      <c r="B31" s="98"/>
      <c r="C31" s="98"/>
      <c r="D31" s="31" t="s">
        <v>9</v>
      </c>
      <c r="E31" s="42" t="s">
        <v>11</v>
      </c>
      <c r="F31" s="9">
        <v>2</v>
      </c>
      <c r="G31" s="44">
        <v>6150</v>
      </c>
      <c r="H31" s="9">
        <v>793</v>
      </c>
      <c r="I31" s="9">
        <v>6300</v>
      </c>
      <c r="J31" s="9"/>
      <c r="K31" s="21"/>
      <c r="L31" s="9"/>
      <c r="M31" s="9"/>
      <c r="N31" s="9"/>
      <c r="O31" s="9"/>
      <c r="P31" s="9"/>
      <c r="Q31" s="23">
        <f t="shared" si="4"/>
        <v>4414.33</v>
      </c>
      <c r="R31" s="36">
        <f t="shared" si="5"/>
        <v>8828.66</v>
      </c>
    </row>
    <row r="32" spans="1:18" ht="19.5" customHeight="1" thickBot="1" x14ac:dyDescent="0.3">
      <c r="A32" s="38"/>
      <c r="B32" s="45"/>
      <c r="C32" s="45"/>
      <c r="D32" s="61"/>
      <c r="E32" s="62"/>
      <c r="F32" s="46">
        <v>13</v>
      </c>
      <c r="G32" s="62"/>
      <c r="H32" s="62"/>
      <c r="I32" s="62"/>
      <c r="J32" s="62"/>
      <c r="K32" s="63"/>
      <c r="L32" s="62"/>
      <c r="M32" s="62"/>
      <c r="N32" s="62"/>
      <c r="O32" s="62"/>
      <c r="P32" s="62"/>
      <c r="Q32" s="71"/>
      <c r="R32" s="72"/>
    </row>
    <row r="33" spans="1:18" ht="13.5" customHeight="1" thickBot="1" x14ac:dyDescent="0.3">
      <c r="A33" s="95" t="s">
        <v>14</v>
      </c>
      <c r="B33" s="86"/>
      <c r="C33" s="86"/>
      <c r="D33" s="86"/>
      <c r="E33" s="86"/>
      <c r="F33" s="86"/>
      <c r="G33" s="86"/>
      <c r="H33" s="86"/>
      <c r="I33" s="86"/>
      <c r="J33" s="86"/>
      <c r="K33" s="86"/>
      <c r="L33" s="86"/>
      <c r="M33" s="86"/>
      <c r="N33" s="86"/>
      <c r="O33" s="86"/>
      <c r="P33" s="86"/>
      <c r="Q33" s="86"/>
      <c r="R33" s="118">
        <f>SUM(R29:R31)</f>
        <v>57386.290000000008</v>
      </c>
    </row>
    <row r="34" spans="1:18" ht="6.75" hidden="1" customHeight="1" thickBot="1" x14ac:dyDescent="0.3">
      <c r="A34" s="85"/>
      <c r="B34" s="87"/>
      <c r="C34" s="87"/>
      <c r="D34" s="87"/>
      <c r="E34" s="87"/>
      <c r="F34" s="87"/>
      <c r="G34" s="87"/>
      <c r="H34" s="87"/>
      <c r="I34" s="87"/>
      <c r="J34" s="87"/>
      <c r="K34" s="87"/>
      <c r="L34" s="87"/>
      <c r="M34" s="87"/>
      <c r="N34" s="87"/>
      <c r="O34" s="87"/>
      <c r="P34" s="87"/>
      <c r="Q34" s="87"/>
      <c r="R34" s="104"/>
    </row>
    <row r="35" spans="1:18" ht="41.25" customHeight="1" thickBot="1" x14ac:dyDescent="0.3">
      <c r="A35" s="28">
        <v>9</v>
      </c>
      <c r="B35" s="29" t="s">
        <v>34</v>
      </c>
      <c r="C35" s="29" t="s">
        <v>44</v>
      </c>
      <c r="D35" s="31" t="s">
        <v>13</v>
      </c>
      <c r="E35" s="42" t="s">
        <v>11</v>
      </c>
      <c r="F35" s="9">
        <v>6</v>
      </c>
      <c r="G35" s="44">
        <v>5569</v>
      </c>
      <c r="H35" s="9">
        <v>671</v>
      </c>
      <c r="I35" s="9">
        <v>5810</v>
      </c>
      <c r="J35" s="9"/>
      <c r="K35" s="21"/>
      <c r="L35" s="9"/>
      <c r="M35" s="9"/>
      <c r="N35" s="9"/>
      <c r="O35" s="9"/>
      <c r="P35" s="9"/>
      <c r="Q35" s="23">
        <f>ROUND((G35+H35+I35)/3,2)</f>
        <v>4016.67</v>
      </c>
      <c r="R35" s="36">
        <f>ROUND(F35*Q35,2)</f>
        <v>24100.02</v>
      </c>
    </row>
    <row r="36" spans="1:18" ht="15.75" thickBot="1" x14ac:dyDescent="0.3">
      <c r="A36" s="96"/>
      <c r="B36" s="96"/>
      <c r="C36" s="96"/>
      <c r="D36" s="96"/>
      <c r="E36" s="96"/>
      <c r="F36" s="96"/>
      <c r="G36" s="96"/>
      <c r="H36" s="96"/>
      <c r="I36" s="96"/>
      <c r="J36" s="96"/>
      <c r="K36" s="96"/>
      <c r="L36" s="96"/>
      <c r="M36" s="96"/>
      <c r="N36" s="96"/>
      <c r="O36" s="96"/>
      <c r="P36" s="96"/>
      <c r="Q36" s="96"/>
      <c r="R36" s="113">
        <f>SUM(R35:R35)</f>
        <v>24100.02</v>
      </c>
    </row>
    <row r="37" spans="1:18" ht="10.5" customHeight="1" thickBot="1" x14ac:dyDescent="0.3">
      <c r="A37" s="96"/>
      <c r="B37" s="96"/>
      <c r="C37" s="96"/>
      <c r="D37" s="96"/>
      <c r="E37" s="96"/>
      <c r="F37" s="96"/>
      <c r="G37" s="96"/>
      <c r="H37" s="96"/>
      <c r="I37" s="96"/>
      <c r="J37" s="96"/>
      <c r="K37" s="96"/>
      <c r="L37" s="96"/>
      <c r="M37" s="96"/>
      <c r="N37" s="96"/>
      <c r="O37" s="96"/>
      <c r="P37" s="96"/>
      <c r="Q37" s="96"/>
      <c r="R37" s="114"/>
    </row>
    <row r="38" spans="1:18" ht="35.25" customHeight="1" thickBot="1" x14ac:dyDescent="0.3">
      <c r="A38" s="99">
        <v>10</v>
      </c>
      <c r="B38" s="97" t="s">
        <v>34</v>
      </c>
      <c r="C38" s="97" t="s">
        <v>45</v>
      </c>
      <c r="D38" s="33" t="s">
        <v>23</v>
      </c>
      <c r="E38" s="57" t="s">
        <v>11</v>
      </c>
      <c r="F38" s="9">
        <v>2</v>
      </c>
      <c r="G38" s="44">
        <v>4409</v>
      </c>
      <c r="H38" s="9">
        <v>549</v>
      </c>
      <c r="I38" s="9">
        <v>4115</v>
      </c>
      <c r="J38" s="27"/>
      <c r="K38" s="27"/>
      <c r="L38" s="27"/>
      <c r="M38" s="27"/>
      <c r="N38" s="27"/>
      <c r="O38" s="27"/>
      <c r="P38" s="27"/>
      <c r="Q38" s="23">
        <f t="shared" ref="Q38:Q40" si="6">ROUND((G38+H38+I38)/3,2)</f>
        <v>3024.33</v>
      </c>
      <c r="R38" s="36">
        <f t="shared" ref="R38:R40" si="7">ROUND(F38*Q38,2)</f>
        <v>6048.66</v>
      </c>
    </row>
    <row r="39" spans="1:18" ht="35.25" customHeight="1" thickBot="1" x14ac:dyDescent="0.3">
      <c r="A39" s="98"/>
      <c r="B39" s="98"/>
      <c r="C39" s="98"/>
      <c r="D39" s="33" t="s">
        <v>13</v>
      </c>
      <c r="E39" s="57" t="s">
        <v>11</v>
      </c>
      <c r="F39" s="9">
        <v>6</v>
      </c>
      <c r="G39" s="44">
        <v>4409</v>
      </c>
      <c r="H39" s="9">
        <v>549</v>
      </c>
      <c r="I39" s="9">
        <v>4115</v>
      </c>
      <c r="J39" s="27"/>
      <c r="K39" s="27"/>
      <c r="L39" s="27"/>
      <c r="M39" s="27"/>
      <c r="N39" s="27"/>
      <c r="O39" s="27"/>
      <c r="P39" s="27"/>
      <c r="Q39" s="23">
        <f t="shared" si="6"/>
        <v>3024.33</v>
      </c>
      <c r="R39" s="36">
        <f t="shared" si="7"/>
        <v>18145.98</v>
      </c>
    </row>
    <row r="40" spans="1:18" ht="75" customHeight="1" thickBot="1" x14ac:dyDescent="0.3">
      <c r="A40" s="98"/>
      <c r="B40" s="98"/>
      <c r="C40" s="98"/>
      <c r="D40" s="31" t="s">
        <v>16</v>
      </c>
      <c r="E40" s="42" t="s">
        <v>11</v>
      </c>
      <c r="F40" s="9">
        <v>4</v>
      </c>
      <c r="G40" s="44">
        <v>4409</v>
      </c>
      <c r="H40" s="9">
        <v>549</v>
      </c>
      <c r="I40" s="9">
        <v>4115</v>
      </c>
      <c r="J40" s="9"/>
      <c r="K40" s="21"/>
      <c r="L40" s="9"/>
      <c r="M40" s="9"/>
      <c r="N40" s="9"/>
      <c r="O40" s="9"/>
      <c r="P40" s="9"/>
      <c r="Q40" s="23">
        <f t="shared" si="6"/>
        <v>3024.33</v>
      </c>
      <c r="R40" s="36">
        <f t="shared" si="7"/>
        <v>12097.32</v>
      </c>
    </row>
    <row r="41" spans="1:18" ht="24.75" customHeight="1" thickBot="1" x14ac:dyDescent="0.3">
      <c r="A41" s="48"/>
      <c r="B41" s="48"/>
      <c r="C41" s="48"/>
      <c r="D41" s="31"/>
      <c r="E41" s="42"/>
      <c r="F41" s="46">
        <v>12</v>
      </c>
      <c r="G41" s="44"/>
      <c r="H41" s="9"/>
      <c r="I41" s="9"/>
      <c r="J41" s="9"/>
      <c r="K41" s="21"/>
      <c r="L41" s="9"/>
      <c r="M41" s="9"/>
      <c r="N41" s="9"/>
      <c r="O41" s="9"/>
      <c r="P41" s="9"/>
      <c r="Q41" s="23"/>
      <c r="R41" s="36"/>
    </row>
    <row r="42" spans="1:18" ht="15.75" thickBot="1" x14ac:dyDescent="0.3">
      <c r="A42" s="96" t="s">
        <v>14</v>
      </c>
      <c r="B42" s="96"/>
      <c r="C42" s="96"/>
      <c r="D42" s="96"/>
      <c r="E42" s="96"/>
      <c r="F42" s="96"/>
      <c r="G42" s="96"/>
      <c r="H42" s="96"/>
      <c r="I42" s="96"/>
      <c r="J42" s="96"/>
      <c r="K42" s="96"/>
      <c r="L42" s="96"/>
      <c r="M42" s="96"/>
      <c r="N42" s="96"/>
      <c r="O42" s="96"/>
      <c r="P42" s="96"/>
      <c r="Q42" s="96"/>
      <c r="R42" s="113">
        <f>SUM(R39:R40)+R38</f>
        <v>36291.96</v>
      </c>
    </row>
    <row r="43" spans="1:18" ht="6.75" customHeight="1" thickBot="1" x14ac:dyDescent="0.3">
      <c r="A43" s="96"/>
      <c r="B43" s="96"/>
      <c r="C43" s="96"/>
      <c r="D43" s="96"/>
      <c r="E43" s="96"/>
      <c r="F43" s="96"/>
      <c r="G43" s="96"/>
      <c r="H43" s="96"/>
      <c r="I43" s="96"/>
      <c r="J43" s="96"/>
      <c r="K43" s="96"/>
      <c r="L43" s="96"/>
      <c r="M43" s="96"/>
      <c r="N43" s="96"/>
      <c r="O43" s="96"/>
      <c r="P43" s="96"/>
      <c r="Q43" s="96"/>
      <c r="R43" s="114"/>
    </row>
    <row r="44" spans="1:18" ht="55.5" customHeight="1" thickBot="1" x14ac:dyDescent="0.3">
      <c r="A44" s="97">
        <v>11</v>
      </c>
      <c r="B44" s="97" t="s">
        <v>34</v>
      </c>
      <c r="C44" s="97" t="s">
        <v>46</v>
      </c>
      <c r="D44" s="31" t="s">
        <v>10</v>
      </c>
      <c r="E44" s="42" t="s">
        <v>11</v>
      </c>
      <c r="F44" s="9">
        <v>2</v>
      </c>
      <c r="G44" s="44">
        <v>7890</v>
      </c>
      <c r="H44" s="9">
        <v>1159</v>
      </c>
      <c r="I44" s="9">
        <v>6345</v>
      </c>
      <c r="J44" s="9"/>
      <c r="K44" s="21"/>
      <c r="L44" s="9"/>
      <c r="M44" s="9"/>
      <c r="N44" s="9"/>
      <c r="O44" s="9"/>
      <c r="P44" s="9"/>
      <c r="Q44" s="23">
        <f t="shared" ref="Q44:Q46" si="8">ROUND((G44+H44+I44)/3,2)</f>
        <v>5131.33</v>
      </c>
      <c r="R44" s="36">
        <f t="shared" ref="R44:R46" si="9">ROUND(F44*Q44,2)</f>
        <v>10262.66</v>
      </c>
    </row>
    <row r="45" spans="1:18" ht="55.5" customHeight="1" thickBot="1" x14ac:dyDescent="0.3">
      <c r="A45" s="98"/>
      <c r="B45" s="98"/>
      <c r="C45" s="98"/>
      <c r="D45" s="31" t="s">
        <v>9</v>
      </c>
      <c r="E45" s="42" t="s">
        <v>11</v>
      </c>
      <c r="F45" s="9">
        <v>3</v>
      </c>
      <c r="G45" s="44">
        <v>7890</v>
      </c>
      <c r="H45" s="9">
        <v>1159</v>
      </c>
      <c r="I45" s="9">
        <v>6345</v>
      </c>
      <c r="J45" s="9"/>
      <c r="K45" s="21"/>
      <c r="L45" s="9"/>
      <c r="M45" s="9"/>
      <c r="N45" s="9"/>
      <c r="O45" s="9"/>
      <c r="P45" s="9"/>
      <c r="Q45" s="23">
        <f t="shared" si="8"/>
        <v>5131.33</v>
      </c>
      <c r="R45" s="36">
        <f t="shared" si="9"/>
        <v>15393.99</v>
      </c>
    </row>
    <row r="46" spans="1:18" ht="54.75" customHeight="1" thickBot="1" x14ac:dyDescent="0.3">
      <c r="A46" s="98"/>
      <c r="B46" s="98"/>
      <c r="C46" s="98"/>
      <c r="D46" s="33" t="s">
        <v>13</v>
      </c>
      <c r="E46" s="42" t="s">
        <v>11</v>
      </c>
      <c r="F46" s="9">
        <v>6</v>
      </c>
      <c r="G46" s="44">
        <v>7890</v>
      </c>
      <c r="H46" s="9">
        <v>1159</v>
      </c>
      <c r="I46" s="9">
        <v>6345</v>
      </c>
      <c r="J46" s="27"/>
      <c r="K46" s="27"/>
      <c r="L46" s="27"/>
      <c r="M46" s="27"/>
      <c r="N46" s="27"/>
      <c r="O46" s="27"/>
      <c r="P46" s="27"/>
      <c r="Q46" s="23">
        <f t="shared" si="8"/>
        <v>5131.33</v>
      </c>
      <c r="R46" s="36">
        <f t="shared" si="9"/>
        <v>30787.98</v>
      </c>
    </row>
    <row r="47" spans="1:18" ht="22.5" customHeight="1" thickBot="1" x14ac:dyDescent="0.3">
      <c r="A47" s="73"/>
      <c r="B47" s="45"/>
      <c r="C47" s="74"/>
      <c r="D47" s="75"/>
      <c r="E47" s="17"/>
      <c r="F47" s="46">
        <v>11</v>
      </c>
      <c r="G47" s="17"/>
      <c r="H47" s="17"/>
      <c r="I47" s="17"/>
      <c r="J47" s="39"/>
      <c r="K47" s="39"/>
      <c r="L47" s="39"/>
      <c r="M47" s="39"/>
      <c r="N47" s="39"/>
      <c r="O47" s="39"/>
      <c r="P47" s="39"/>
      <c r="Q47" s="64"/>
      <c r="R47" s="65"/>
    </row>
    <row r="48" spans="1:18" x14ac:dyDescent="0.25">
      <c r="A48" s="83" t="s">
        <v>14</v>
      </c>
      <c r="B48" s="86"/>
      <c r="C48" s="84"/>
      <c r="D48" s="84"/>
      <c r="E48" s="84"/>
      <c r="F48" s="84"/>
      <c r="G48" s="84"/>
      <c r="H48" s="84"/>
      <c r="I48" s="84"/>
      <c r="J48" s="84"/>
      <c r="K48" s="84"/>
      <c r="L48" s="84"/>
      <c r="M48" s="84"/>
      <c r="N48" s="84"/>
      <c r="O48" s="84"/>
      <c r="P48" s="84"/>
      <c r="Q48" s="84"/>
      <c r="R48" s="103">
        <f>SUM(R43:R46)</f>
        <v>56444.630000000005</v>
      </c>
    </row>
    <row r="49" spans="1:18" ht="7.5" customHeight="1" thickBot="1" x14ac:dyDescent="0.3">
      <c r="A49" s="85"/>
      <c r="B49" s="87"/>
      <c r="C49" s="87"/>
      <c r="D49" s="87"/>
      <c r="E49" s="87"/>
      <c r="F49" s="87"/>
      <c r="G49" s="87"/>
      <c r="H49" s="87"/>
      <c r="I49" s="87"/>
      <c r="J49" s="87"/>
      <c r="K49" s="87"/>
      <c r="L49" s="87"/>
      <c r="M49" s="87"/>
      <c r="N49" s="87"/>
      <c r="O49" s="87"/>
      <c r="P49" s="87"/>
      <c r="Q49" s="87"/>
      <c r="R49" s="104"/>
    </row>
    <row r="50" spans="1:18" ht="153.75" thickBot="1" x14ac:dyDescent="0.3">
      <c r="A50" s="28">
        <v>12</v>
      </c>
      <c r="B50" s="29" t="s">
        <v>34</v>
      </c>
      <c r="C50" s="29" t="s">
        <v>47</v>
      </c>
      <c r="D50" s="31" t="s">
        <v>13</v>
      </c>
      <c r="E50" s="42" t="s">
        <v>11</v>
      </c>
      <c r="F50" s="9">
        <v>6</v>
      </c>
      <c r="G50" s="44">
        <v>3365</v>
      </c>
      <c r="H50" s="9">
        <v>549</v>
      </c>
      <c r="I50" s="9">
        <v>4585</v>
      </c>
      <c r="J50" s="9"/>
      <c r="K50" s="21"/>
      <c r="L50" s="9"/>
      <c r="M50" s="9"/>
      <c r="N50" s="9"/>
      <c r="O50" s="9"/>
      <c r="P50" s="9"/>
      <c r="Q50" s="23">
        <f t="shared" ref="Q50:Q52" si="10">ROUND((G50+H50+I50)/3,2)</f>
        <v>2833</v>
      </c>
      <c r="R50" s="36">
        <f t="shared" ref="R50:R52" si="11">ROUND(F50*Q50,2)</f>
        <v>16998</v>
      </c>
    </row>
    <row r="51" spans="1:18" ht="15.75" thickBot="1" x14ac:dyDescent="0.3">
      <c r="A51" s="93" t="s">
        <v>65</v>
      </c>
      <c r="B51" s="101"/>
      <c r="C51" s="101"/>
      <c r="D51" s="101"/>
      <c r="E51" s="101"/>
      <c r="F51" s="101"/>
      <c r="G51" s="101"/>
      <c r="H51" s="101"/>
      <c r="I51" s="101"/>
      <c r="J51" s="101"/>
      <c r="K51" s="101"/>
      <c r="L51" s="101"/>
      <c r="M51" s="101"/>
      <c r="N51" s="101"/>
      <c r="O51" s="101"/>
      <c r="P51" s="101"/>
      <c r="Q51" s="101"/>
      <c r="R51" s="102"/>
    </row>
    <row r="52" spans="1:18" ht="90" thickBot="1" x14ac:dyDescent="0.3">
      <c r="A52" s="28">
        <v>13</v>
      </c>
      <c r="B52" s="29" t="s">
        <v>34</v>
      </c>
      <c r="C52" s="29" t="s">
        <v>48</v>
      </c>
      <c r="D52" s="31" t="s">
        <v>13</v>
      </c>
      <c r="E52" s="42" t="s">
        <v>11</v>
      </c>
      <c r="F52" s="9">
        <v>4</v>
      </c>
      <c r="G52" s="44">
        <v>7187</v>
      </c>
      <c r="H52" s="9">
        <v>745</v>
      </c>
      <c r="I52" s="9">
        <v>0</v>
      </c>
      <c r="J52" s="9"/>
      <c r="K52" s="21"/>
      <c r="L52" s="9"/>
      <c r="M52" s="9">
        <v>9370</v>
      </c>
      <c r="N52" s="9"/>
      <c r="O52" s="9"/>
      <c r="P52" s="9"/>
      <c r="Q52" s="23">
        <f t="shared" si="10"/>
        <v>2644</v>
      </c>
      <c r="R52" s="36">
        <f t="shared" si="11"/>
        <v>10576</v>
      </c>
    </row>
    <row r="53" spans="1:18" ht="16.5" thickBot="1" x14ac:dyDescent="0.3">
      <c r="A53" s="49"/>
      <c r="B53" s="47"/>
      <c r="C53" s="47"/>
      <c r="D53" s="31"/>
      <c r="E53" s="42"/>
      <c r="F53" s="9"/>
      <c r="G53" s="44"/>
      <c r="H53" s="9"/>
      <c r="I53" s="9"/>
      <c r="J53" s="9"/>
      <c r="K53" s="21"/>
      <c r="L53" s="9"/>
      <c r="M53" s="9"/>
      <c r="N53" s="9"/>
      <c r="O53" s="9"/>
      <c r="P53" s="9"/>
      <c r="Q53" s="23"/>
      <c r="R53" s="36"/>
    </row>
    <row r="54" spans="1:18" ht="15.75" thickBot="1" x14ac:dyDescent="0.3">
      <c r="A54" s="96" t="s">
        <v>14</v>
      </c>
      <c r="B54" s="96"/>
      <c r="C54" s="96"/>
      <c r="D54" s="96"/>
      <c r="E54" s="96"/>
      <c r="F54" s="96"/>
      <c r="G54" s="96"/>
      <c r="H54" s="96"/>
      <c r="I54" s="96"/>
      <c r="J54" s="96"/>
      <c r="K54" s="96"/>
      <c r="L54" s="96"/>
      <c r="M54" s="96"/>
      <c r="N54" s="96"/>
      <c r="O54" s="96"/>
      <c r="P54" s="96"/>
      <c r="Q54" s="96"/>
      <c r="R54" s="113">
        <v>10576</v>
      </c>
    </row>
    <row r="55" spans="1:18" ht="15.75" thickBot="1" x14ac:dyDescent="0.3">
      <c r="A55" s="96"/>
      <c r="B55" s="96"/>
      <c r="C55" s="96"/>
      <c r="D55" s="96"/>
      <c r="E55" s="96"/>
      <c r="F55" s="96"/>
      <c r="G55" s="96"/>
      <c r="H55" s="96"/>
      <c r="I55" s="96"/>
      <c r="J55" s="96"/>
      <c r="K55" s="96"/>
      <c r="L55" s="96"/>
      <c r="M55" s="96"/>
      <c r="N55" s="96"/>
      <c r="O55" s="96"/>
      <c r="P55" s="96"/>
      <c r="Q55" s="96"/>
      <c r="R55" s="114"/>
    </row>
    <row r="56" spans="1:18" ht="102.75" thickBot="1" x14ac:dyDescent="0.3">
      <c r="A56" s="28">
        <v>14</v>
      </c>
      <c r="B56" s="29" t="s">
        <v>50</v>
      </c>
      <c r="C56" s="29" t="s">
        <v>49</v>
      </c>
      <c r="D56" s="31" t="s">
        <v>24</v>
      </c>
      <c r="E56" s="42" t="s">
        <v>11</v>
      </c>
      <c r="F56" s="9">
        <v>6</v>
      </c>
      <c r="G56" s="44">
        <v>0</v>
      </c>
      <c r="H56" s="9">
        <v>0</v>
      </c>
      <c r="I56" s="9">
        <v>0</v>
      </c>
      <c r="J56" s="9"/>
      <c r="K56" s="21"/>
      <c r="L56" s="9"/>
      <c r="M56" s="9"/>
      <c r="N56" s="9">
        <v>1375</v>
      </c>
      <c r="O56" s="9">
        <v>1490</v>
      </c>
      <c r="P56" s="9">
        <v>1325</v>
      </c>
      <c r="Q56" s="23">
        <f>ROUND((N56+O56+P56)/3,2)</f>
        <v>1396.67</v>
      </c>
      <c r="R56" s="35">
        <f>PRODUCT(F56,Q56)</f>
        <v>8380.02</v>
      </c>
    </row>
    <row r="57" spans="1:18" ht="15.75" thickBot="1" x14ac:dyDescent="0.3">
      <c r="A57" s="96" t="s">
        <v>14</v>
      </c>
      <c r="B57" s="96"/>
      <c r="C57" s="96"/>
      <c r="D57" s="96"/>
      <c r="E57" s="96"/>
      <c r="F57" s="96"/>
      <c r="G57" s="96"/>
      <c r="H57" s="96"/>
      <c r="I57" s="96"/>
      <c r="J57" s="96"/>
      <c r="K57" s="96"/>
      <c r="L57" s="96"/>
      <c r="M57" s="96"/>
      <c r="N57" s="96"/>
      <c r="O57" s="96"/>
      <c r="P57" s="96"/>
      <c r="Q57" s="96"/>
      <c r="R57" s="113">
        <f>R55+R56</f>
        <v>8380.02</v>
      </c>
    </row>
    <row r="58" spans="1:18" ht="15.75" thickBot="1" x14ac:dyDescent="0.3">
      <c r="A58" s="117"/>
      <c r="B58" s="117"/>
      <c r="C58" s="117"/>
      <c r="D58" s="117"/>
      <c r="E58" s="117"/>
      <c r="F58" s="117"/>
      <c r="G58" s="117"/>
      <c r="H58" s="117"/>
      <c r="I58" s="117"/>
      <c r="J58" s="117"/>
      <c r="K58" s="117"/>
      <c r="L58" s="117"/>
      <c r="M58" s="117"/>
      <c r="N58" s="117"/>
      <c r="O58" s="117"/>
      <c r="P58" s="117"/>
      <c r="Q58" s="117"/>
      <c r="R58" s="114"/>
    </row>
    <row r="59" spans="1:18" x14ac:dyDescent="0.25">
      <c r="A59" s="40"/>
      <c r="B59" s="40"/>
      <c r="C59" s="40"/>
      <c r="D59" s="40"/>
      <c r="E59" s="40"/>
      <c r="F59" s="40"/>
      <c r="G59" s="40"/>
      <c r="H59" s="40"/>
      <c r="I59" s="40"/>
      <c r="J59" s="40"/>
      <c r="K59" s="40"/>
      <c r="L59" s="40"/>
      <c r="M59" s="40"/>
      <c r="N59" s="40"/>
      <c r="O59" s="40"/>
      <c r="P59" s="40"/>
      <c r="Q59" s="40"/>
      <c r="R59" s="76"/>
    </row>
    <row r="60" spans="1:18" x14ac:dyDescent="0.25">
      <c r="A60" s="40"/>
      <c r="B60" s="40"/>
      <c r="C60" s="40"/>
      <c r="D60" s="40"/>
      <c r="E60" s="40"/>
      <c r="F60" s="40"/>
      <c r="G60" s="40"/>
      <c r="H60" s="40"/>
      <c r="I60" s="40"/>
      <c r="J60" s="40"/>
      <c r="K60" s="40"/>
      <c r="L60" s="40"/>
      <c r="M60" s="40"/>
      <c r="N60" s="40"/>
      <c r="O60" s="40"/>
      <c r="P60" s="40"/>
      <c r="Q60" s="40"/>
      <c r="R60" s="76"/>
    </row>
    <row r="61" spans="1:18" x14ac:dyDescent="0.25">
      <c r="A61" s="53"/>
      <c r="B61" s="53"/>
      <c r="C61" s="53"/>
      <c r="D61" s="77"/>
      <c r="E61" s="53"/>
      <c r="F61" s="53"/>
      <c r="G61" s="53"/>
      <c r="H61" s="53"/>
      <c r="I61" s="53"/>
      <c r="J61" s="53"/>
      <c r="K61" s="53"/>
      <c r="L61" s="53"/>
      <c r="M61" s="53"/>
      <c r="N61" s="53"/>
      <c r="O61" s="53"/>
      <c r="P61" s="120" t="s">
        <v>51</v>
      </c>
      <c r="Q61" s="120"/>
      <c r="R61" s="78">
        <v>360669.27</v>
      </c>
    </row>
    <row r="62" spans="1:18" x14ac:dyDescent="0.25">
      <c r="A62" s="53"/>
      <c r="B62" s="53"/>
      <c r="C62" s="53"/>
      <c r="D62" s="77"/>
      <c r="E62" s="53"/>
      <c r="F62" s="53"/>
      <c r="G62" s="53"/>
      <c r="H62" s="53"/>
      <c r="I62" s="53"/>
      <c r="J62" s="53"/>
      <c r="K62" s="53"/>
      <c r="L62" s="53"/>
      <c r="M62" s="53"/>
      <c r="N62" s="53"/>
      <c r="O62" s="53"/>
      <c r="P62" s="53"/>
      <c r="Q62" s="53"/>
      <c r="R62" s="77"/>
    </row>
    <row r="63" spans="1:18" x14ac:dyDescent="0.25">
      <c r="A63" s="121" t="s">
        <v>52</v>
      </c>
      <c r="B63" s="122"/>
      <c r="C63" s="122"/>
      <c r="D63" s="122"/>
      <c r="E63" s="122"/>
      <c r="F63" s="122"/>
      <c r="G63" s="122"/>
      <c r="H63" s="122"/>
      <c r="I63" s="122"/>
      <c r="J63" s="122"/>
      <c r="K63" s="122"/>
      <c r="L63" s="122"/>
      <c r="M63" s="122"/>
      <c r="N63" s="122"/>
      <c r="O63" s="122"/>
      <c r="P63" s="122"/>
      <c r="Q63" s="122"/>
      <c r="R63" s="122"/>
    </row>
    <row r="64" spans="1:18" x14ac:dyDescent="0.25">
      <c r="A64" s="53"/>
      <c r="B64" s="53"/>
      <c r="C64" s="53"/>
      <c r="D64" s="77"/>
      <c r="E64" s="53"/>
      <c r="F64" s="53"/>
      <c r="G64" s="53"/>
      <c r="H64" s="53"/>
      <c r="I64" s="53"/>
      <c r="J64" s="53"/>
      <c r="K64" s="53"/>
      <c r="L64" s="53"/>
      <c r="M64" s="53"/>
      <c r="N64" s="53"/>
      <c r="O64" s="53"/>
      <c r="P64" s="53"/>
      <c r="Q64" s="53"/>
      <c r="R64" s="77"/>
    </row>
    <row r="65" spans="1:18" x14ac:dyDescent="0.25">
      <c r="A65" s="53"/>
      <c r="B65" s="53" t="s">
        <v>53</v>
      </c>
      <c r="C65" s="53"/>
      <c r="D65" s="53"/>
      <c r="E65" s="53"/>
      <c r="F65" s="53"/>
      <c r="G65" s="53"/>
      <c r="H65" s="53"/>
      <c r="I65" s="79" t="s">
        <v>54</v>
      </c>
      <c r="J65" s="79"/>
      <c r="K65" s="79"/>
      <c r="L65" s="79"/>
      <c r="M65" s="53"/>
      <c r="N65" s="53"/>
      <c r="O65" s="53"/>
      <c r="P65" s="53"/>
      <c r="Q65" s="53"/>
      <c r="R65" s="53"/>
    </row>
    <row r="66" spans="1:18" x14ac:dyDescent="0.25">
      <c r="A66" s="53"/>
      <c r="B66" s="53"/>
      <c r="C66" s="53"/>
      <c r="D66" s="77"/>
      <c r="E66" s="53"/>
      <c r="F66" s="53"/>
      <c r="G66" s="53"/>
      <c r="H66" s="53"/>
      <c r="I66" s="53"/>
      <c r="J66" s="53"/>
      <c r="K66" s="53"/>
      <c r="L66" s="53"/>
      <c r="M66" s="53"/>
      <c r="N66" s="53"/>
      <c r="O66" s="53"/>
      <c r="P66" s="53"/>
      <c r="Q66" s="53"/>
      <c r="R66" s="77"/>
    </row>
    <row r="67" spans="1:18" x14ac:dyDescent="0.25">
      <c r="A67" s="53"/>
      <c r="B67" s="54" t="s">
        <v>55</v>
      </c>
      <c r="C67" s="119" t="s">
        <v>58</v>
      </c>
      <c r="D67" s="119"/>
      <c r="E67" s="119"/>
      <c r="F67" s="53"/>
      <c r="G67" s="53"/>
      <c r="H67" s="53"/>
      <c r="I67" s="53"/>
      <c r="J67" s="53"/>
      <c r="K67" s="53"/>
      <c r="L67" s="53"/>
      <c r="M67" s="53"/>
      <c r="N67" s="53"/>
      <c r="O67" s="53"/>
      <c r="P67" s="53"/>
      <c r="Q67" s="53"/>
      <c r="R67" s="53"/>
    </row>
    <row r="68" spans="1:18" x14ac:dyDescent="0.25">
      <c r="A68" s="53"/>
      <c r="B68" s="54" t="s">
        <v>56</v>
      </c>
      <c r="C68" s="119" t="s">
        <v>58</v>
      </c>
      <c r="D68" s="119"/>
      <c r="E68" s="119"/>
      <c r="F68" s="53"/>
      <c r="G68" s="53"/>
      <c r="H68" s="53"/>
      <c r="I68" s="53"/>
      <c r="J68" s="53"/>
      <c r="K68" s="53"/>
      <c r="L68" s="53"/>
      <c r="M68" s="53"/>
      <c r="N68" s="53"/>
      <c r="O68" s="53"/>
      <c r="P68" s="53"/>
      <c r="Q68" s="53"/>
      <c r="R68" s="53"/>
    </row>
    <row r="69" spans="1:18" x14ac:dyDescent="0.25">
      <c r="A69" s="53"/>
      <c r="B69" s="54" t="s">
        <v>57</v>
      </c>
      <c r="C69" s="119" t="s">
        <v>63</v>
      </c>
      <c r="D69" s="119"/>
      <c r="E69" s="119"/>
      <c r="F69" s="53"/>
      <c r="G69" s="53"/>
      <c r="H69" s="53"/>
      <c r="I69" s="53"/>
      <c r="J69" s="53"/>
      <c r="K69" s="53"/>
      <c r="L69" s="53"/>
      <c r="M69" s="53"/>
      <c r="N69" s="53"/>
      <c r="O69" s="53"/>
      <c r="P69" s="53"/>
      <c r="Q69" s="53"/>
      <c r="R69" s="53"/>
    </row>
    <row r="70" spans="1:18" x14ac:dyDescent="0.25">
      <c r="A70" s="53"/>
      <c r="B70" s="56" t="s">
        <v>60</v>
      </c>
      <c r="C70" s="80" t="s">
        <v>58</v>
      </c>
      <c r="D70" s="77"/>
      <c r="E70" s="53"/>
      <c r="F70" s="53"/>
      <c r="G70" s="53"/>
      <c r="H70" s="53"/>
      <c r="I70" s="53"/>
      <c r="J70" s="53"/>
      <c r="K70" s="53"/>
      <c r="L70" s="53"/>
      <c r="M70" s="53"/>
      <c r="N70" s="53"/>
      <c r="O70" s="53"/>
      <c r="P70" s="53"/>
      <c r="Q70" s="53"/>
      <c r="R70" s="77"/>
    </row>
    <row r="71" spans="1:18" x14ac:dyDescent="0.25">
      <c r="A71" s="53"/>
      <c r="B71" s="56" t="s">
        <v>59</v>
      </c>
      <c r="C71" s="53" t="s">
        <v>64</v>
      </c>
      <c r="D71" s="77"/>
      <c r="E71" s="53"/>
      <c r="F71" s="53"/>
      <c r="G71" s="53"/>
      <c r="H71" s="53"/>
      <c r="I71" s="53"/>
      <c r="J71" s="53"/>
      <c r="K71" s="53"/>
      <c r="L71" s="53"/>
      <c r="M71" s="53"/>
      <c r="N71" s="53"/>
      <c r="O71" s="53"/>
      <c r="P71" s="53"/>
      <c r="Q71" s="53"/>
      <c r="R71" s="77"/>
    </row>
    <row r="72" spans="1:18" x14ac:dyDescent="0.25">
      <c r="A72" s="53"/>
      <c r="B72" s="56" t="s">
        <v>61</v>
      </c>
      <c r="C72" s="53" t="s">
        <v>64</v>
      </c>
      <c r="D72" s="77"/>
      <c r="E72" s="53"/>
      <c r="F72" s="53"/>
      <c r="G72" s="53"/>
      <c r="H72" s="53"/>
      <c r="I72" s="53"/>
      <c r="J72" s="53"/>
      <c r="K72" s="53"/>
      <c r="L72" s="53"/>
      <c r="M72" s="53"/>
      <c r="N72" s="53"/>
      <c r="O72" s="53"/>
      <c r="P72" s="53"/>
      <c r="Q72" s="53"/>
      <c r="R72" s="77"/>
    </row>
    <row r="73" spans="1:18" x14ac:dyDescent="0.25">
      <c r="A73" s="53"/>
      <c r="B73" s="56" t="s">
        <v>62</v>
      </c>
      <c r="C73" s="53" t="s">
        <v>64</v>
      </c>
      <c r="D73" s="77"/>
      <c r="E73" s="53"/>
      <c r="F73" s="53"/>
      <c r="G73" s="53"/>
      <c r="H73" s="53"/>
      <c r="I73" s="53"/>
      <c r="J73" s="53"/>
      <c r="K73" s="53"/>
      <c r="L73" s="53"/>
      <c r="M73" s="53"/>
      <c r="N73" s="53"/>
      <c r="O73" s="53"/>
      <c r="P73" s="53"/>
      <c r="Q73" s="53"/>
      <c r="R73" s="77"/>
    </row>
    <row r="74" spans="1:18" x14ac:dyDescent="0.25">
      <c r="A74" s="53"/>
      <c r="B74" s="53"/>
      <c r="C74" s="53"/>
      <c r="D74" s="77"/>
      <c r="E74" s="53"/>
      <c r="F74" s="53"/>
      <c r="G74" s="53"/>
      <c r="H74" s="53"/>
      <c r="I74" s="53"/>
      <c r="J74" s="53"/>
      <c r="K74" s="53"/>
      <c r="L74" s="53"/>
      <c r="M74" s="53"/>
      <c r="N74" s="53"/>
      <c r="O74" s="53"/>
      <c r="P74" s="53"/>
      <c r="Q74" s="53"/>
      <c r="R74" s="77"/>
    </row>
    <row r="75" spans="1:18" x14ac:dyDescent="0.25">
      <c r="A75" s="53"/>
      <c r="B75" s="53"/>
      <c r="C75" s="53"/>
      <c r="D75" s="77"/>
      <c r="E75" s="53"/>
      <c r="F75" s="53"/>
      <c r="G75" s="53"/>
      <c r="H75" s="53"/>
      <c r="I75" s="53"/>
      <c r="J75" s="53"/>
      <c r="K75" s="53"/>
      <c r="L75" s="53"/>
      <c r="M75" s="53"/>
      <c r="N75" s="53"/>
      <c r="O75" s="53"/>
      <c r="P75" s="53"/>
      <c r="Q75" s="53"/>
      <c r="R75" s="77"/>
    </row>
    <row r="76" spans="1:18" x14ac:dyDescent="0.25">
      <c r="A76" s="53"/>
      <c r="B76" s="53"/>
      <c r="C76" s="53"/>
      <c r="D76" s="77"/>
      <c r="E76" s="53"/>
      <c r="F76" s="53"/>
      <c r="G76" s="53"/>
      <c r="H76" s="53"/>
      <c r="I76" s="53"/>
      <c r="J76" s="53"/>
      <c r="K76" s="53"/>
      <c r="L76" s="53"/>
      <c r="M76" s="53"/>
      <c r="N76" s="53"/>
      <c r="O76" s="53"/>
      <c r="P76" s="53"/>
      <c r="Q76" s="53"/>
      <c r="R76" s="77"/>
    </row>
    <row r="77" spans="1:18" x14ac:dyDescent="0.25">
      <c r="A77" s="53"/>
      <c r="B77" s="53"/>
      <c r="C77" s="53"/>
      <c r="D77" s="77"/>
      <c r="E77" s="53"/>
      <c r="F77" s="53"/>
      <c r="G77" s="53"/>
      <c r="H77" s="53"/>
      <c r="I77" s="53"/>
      <c r="J77" s="53"/>
      <c r="K77" s="53"/>
      <c r="L77" s="53"/>
      <c r="M77" s="53"/>
      <c r="N77" s="53"/>
      <c r="O77" s="53"/>
      <c r="P77" s="53"/>
      <c r="Q77" s="53"/>
      <c r="R77" s="77"/>
    </row>
    <row r="78" spans="1:18" x14ac:dyDescent="0.25">
      <c r="A78" s="53"/>
      <c r="B78" s="53"/>
      <c r="C78" s="53"/>
      <c r="D78" s="77"/>
      <c r="E78" s="53"/>
      <c r="F78" s="53"/>
      <c r="G78" s="53"/>
      <c r="H78" s="53"/>
      <c r="I78" s="53"/>
      <c r="J78" s="53"/>
      <c r="K78" s="53"/>
      <c r="L78" s="53"/>
      <c r="M78" s="53"/>
      <c r="N78" s="53"/>
      <c r="O78" s="53"/>
      <c r="P78" s="53"/>
      <c r="Q78" s="53"/>
      <c r="R78" s="77"/>
    </row>
  </sheetData>
  <mergeCells count="51">
    <mergeCell ref="C69:E69"/>
    <mergeCell ref="P61:Q61"/>
    <mergeCell ref="A63:R63"/>
    <mergeCell ref="C67:E67"/>
    <mergeCell ref="C68:E68"/>
    <mergeCell ref="A57:Q58"/>
    <mergeCell ref="R57:R58"/>
    <mergeCell ref="A54:Q55"/>
    <mergeCell ref="R54:R55"/>
    <mergeCell ref="A42:Q43"/>
    <mergeCell ref="R42:R43"/>
    <mergeCell ref="A44:A46"/>
    <mergeCell ref="B44:B46"/>
    <mergeCell ref="C44:C46"/>
    <mergeCell ref="A48:Q49"/>
    <mergeCell ref="R48:R49"/>
    <mergeCell ref="A38:A40"/>
    <mergeCell ref="B38:B40"/>
    <mergeCell ref="C38:C40"/>
    <mergeCell ref="A33:Q34"/>
    <mergeCell ref="A1:R1"/>
    <mergeCell ref="A4:M4"/>
    <mergeCell ref="A5:H5"/>
    <mergeCell ref="R33:R34"/>
    <mergeCell ref="A36:Q37"/>
    <mergeCell ref="A28:Q28"/>
    <mergeCell ref="A29:A31"/>
    <mergeCell ref="B29:B31"/>
    <mergeCell ref="C29:C31"/>
    <mergeCell ref="R36:R37"/>
    <mergeCell ref="A21:Q21"/>
    <mergeCell ref="A22:A24"/>
    <mergeCell ref="B22:B24"/>
    <mergeCell ref="C22:C24"/>
    <mergeCell ref="A26:Q26"/>
    <mergeCell ref="A51:R51"/>
    <mergeCell ref="R12:R13"/>
    <mergeCell ref="A7:A8"/>
    <mergeCell ref="B7:B8"/>
    <mergeCell ref="C7:C8"/>
    <mergeCell ref="D7:D8"/>
    <mergeCell ref="E7:E8"/>
    <mergeCell ref="F7:F8"/>
    <mergeCell ref="G7:K7"/>
    <mergeCell ref="A9:A10"/>
    <mergeCell ref="B9:B10"/>
    <mergeCell ref="C9:C10"/>
    <mergeCell ref="A12:Q13"/>
    <mergeCell ref="A15:Q15"/>
    <mergeCell ref="A17:Q17"/>
    <mergeCell ref="A19:Q19"/>
  </mergeCell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НМЦ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2015-10-12T10:46:52Z</dcterms:modified>
</cp:coreProperties>
</file>